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<sst xmlns="http://schemas.openxmlformats.org/spreadsheetml/2006/main" count="33" uniqueCount="30">
  <si>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>Theoretical Top Speed</t>
  </si>
  <si>
    <t>Engine</t>
  </si>
  <si>
    <t>Fixed Gearings</t>
  </si>
  <si>
    <t>Redline (RPM):</t>
  </si>
  <si>
    <t>Reduction</t>
  </si>
  <si>
    <t>Ratio</t>
  </si>
  <si>
    <t>Primary</t>
  </si>
  <si>
    <t>Wheel/Tire</t>
  </si>
  <si>
    <t>Secondary</t>
  </si>
  <si>
    <t>Tire Cross-Section (mm):</t>
  </si>
  <si>
    <t>Tertiary</t>
  </si>
  <si>
    <t>Tire Aspect Ratio:</t>
  </si>
  <si>
    <t>Quaternary</t>
  </si>
  <si>
    <t>Wheel Diameter (Inches):</t>
  </si>
  <si>
    <t>Final</t>
  </si>
  <si>
    <t>Wheel Circumference (m):</t>
  </si>
  <si>
    <t>Total:</t>
  </si>
  <si>
    <t>Transmission</t>
  </si>
  <si>
    <t>Driven Wheel Speed</t>
  </si>
  <si>
    <t>Gear</t>
  </si>
  <si>
    <t>Total Ratio</t>
  </si>
  <si>
    <t>RPM</t>
  </si>
  <si>
    <t>hm/hour</t>
  </si>
  <si>
    <t>miles/hour</t>
  </si>
  <si>
    <t>Total Ratio in Highest Gear:</t>
  </si>
  <si>
    <t>Engine RPM in Highest Gear</t>
  </si>
  <si>
    <t>km/hour</t>
  </si>
  <si>
    <t>mi/hour</t>
  </si>
  <si>
    <t>Directions:  Fill in the shaded cells with the data for your vehicle.  Cells where there is no gearing should be left empty.</t>
  </si>
  <si>
    <t>(C)2004-2013 Mark Feit.  Redistribute this document freely with this notice intact.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</si>
</sst>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"/>
    <numFmt numFmtId="166" formatCode="#.000"/>
  </numFmts>
  <fonts count="12">
    <font>
      <sz val="10"/>
      <name val="Arial"/>
      <family val="2"/>
    </font>
    <font>
      <b/>
      <sz val="14"/>
      <color indexed="8"/>
      <name val="Luxi Sans"/>
      <family val="2"/>
    </font>
    <font>
      <b/>
      <sz val="14"/>
      <name val="Arial"/>
      <family val="2"/>
    </font>
    <font>
      <b/>
      <sz val="10"/>
      <color indexed="8"/>
      <name val="Luxi Sans"/>
      <family val="2"/>
    </font>
    <font>
      <sz val="10"/>
      <color indexed="8"/>
      <name val="Luxi Sans"/>
      <family val="2"/>
    </font>
    <font>
      <b/>
      <sz val="10"/>
      <color indexed="9"/>
      <name val="Arial"/>
      <family val="2"/>
    </font>
    <font>
      <sz val="10"/>
      <color indexed="8"/>
      <name val="Courier New"/>
      <family val="3"/>
    </font>
    <font>
      <b/>
      <sz val="10"/>
      <name val="Arial"/>
      <family val="2"/>
    </font>
    <font>
      <b/>
      <sz val="10"/>
      <color indexed="9"/>
      <name val="Luxi Sans"/>
      <family val="2"/>
    </font>
    <font>
      <b/>
      <sz val="10"/>
      <name val="Luxi Sans"/>
      <family val="2"/>
    </font>
    <font>
      <sz val="10"/>
      <name val="Courier New"/>
      <family val="3"/>
    </font>
    <font>
      <sz val="8"/>
      <color indexed="8"/>
      <name val="Luxi Sans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/>
    </xf>
    <xf numFmtId="164" fontId="2" fillId="0" borderId="0" xfId="0" applyFont="1" applyAlignment="1">
      <alignment/>
    </xf>
    <xf numFmtId="164" fontId="3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/>
    </xf>
    <xf numFmtId="164" fontId="5" fillId="2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/>
    </xf>
    <xf numFmtId="164" fontId="6" fillId="3" borderId="0" xfId="0" applyNumberFormat="1" applyFont="1" applyFill="1" applyBorder="1" applyAlignment="1">
      <alignment/>
    </xf>
    <xf numFmtId="164" fontId="7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5" fontId="6" fillId="3" borderId="0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164" fontId="7" fillId="0" borderId="0" xfId="0" applyFont="1" applyBorder="1" applyAlignment="1">
      <alignment/>
    </xf>
    <xf numFmtId="165" fontId="4" fillId="0" borderId="0" xfId="0" applyNumberFormat="1" applyFont="1" applyFill="1" applyBorder="1" applyAlignment="1">
      <alignment/>
    </xf>
    <xf numFmtId="164" fontId="5" fillId="2" borderId="0" xfId="0" applyFont="1" applyFill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7" fillId="0" borderId="0" xfId="0" applyFont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6" fontId="10" fillId="0" borderId="0" xfId="0" applyNumberFormat="1" applyFont="1" applyAlignment="1">
      <alignment/>
    </xf>
    <xf numFmtId="164" fontId="7" fillId="0" borderId="0" xfId="0" applyFont="1" applyAlignment="1">
      <alignment horizontal="right"/>
    </xf>
    <xf numFmtId="164" fontId="10" fillId="0" borderId="0" xfId="0" applyFont="1" applyAlignment="1">
      <alignment/>
    </xf>
    <xf numFmtId="165" fontId="10" fillId="0" borderId="0" xfId="0" applyNumberFormat="1" applyFont="1" applyAlignment="1">
      <alignment/>
    </xf>
    <xf numFmtId="164" fontId="4" fillId="0" borderId="0" xfId="0" applyNumberFormat="1" applyFont="1" applyFill="1" applyBorder="1" applyAlignment="1">
      <alignment wrapText="1"/>
    </xf>
    <xf numFmtId="164" fontId="11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A1" sqref="A1"/>
    </sheetView>
  </sheetViews>
  <sheetFormatPr defaultColWidth="11.421875" defaultRowHeight="12.75"/>
  <cols>
    <col min="1" max="6" width="13.00390625" style="0" customWidth="1"/>
    <col min="7" max="16384" width="11.28125" style="0" customWidth="1"/>
  </cols>
  <sheetData>
    <row r="1" spans="1:7" s="3" customFormat="1" ht="16.5">
      <c r="A1" s="1" t="s">
        <v>0</v>
      </c>
      <c r="B1" s="1"/>
      <c r="C1" s="1"/>
      <c r="D1" s="1"/>
      <c r="E1" s="1"/>
      <c r="F1" s="1"/>
      <c r="G1" s="2"/>
    </row>
    <row r="2" spans="1:7" ht="12">
      <c r="A2" s="4"/>
      <c r="B2" s="4"/>
      <c r="C2" s="4"/>
      <c r="D2" s="4"/>
      <c r="E2" s="4"/>
      <c r="F2" s="4"/>
      <c r="G2" s="5"/>
    </row>
    <row r="4" spans="1:6" ht="12">
      <c r="A4" s="6" t="s">
        <v>1</v>
      </c>
      <c r="B4" s="6"/>
      <c r="C4" s="6"/>
      <c r="E4" s="6" t="s">
        <v>2</v>
      </c>
      <c r="F4" s="6"/>
    </row>
    <row r="5" spans="1:6" ht="13.5">
      <c r="A5" s="7" t="s">
        <v>3</v>
      </c>
      <c r="B5" s="7"/>
      <c r="C5" s="8">
        <v>8400</v>
      </c>
      <c r="E5" s="9" t="s">
        <v>4</v>
      </c>
      <c r="F5" s="9" t="s">
        <v>5</v>
      </c>
    </row>
    <row r="6" spans="5:6" ht="12">
      <c r="E6" s="10" t="s">
        <v>6</v>
      </c>
      <c r="F6" s="11">
        <v>1.785</v>
      </c>
    </row>
    <row r="7" spans="1:6" ht="12">
      <c r="A7" s="6" t="s">
        <v>7</v>
      </c>
      <c r="B7" s="6"/>
      <c r="C7" s="6"/>
      <c r="E7" s="10" t="s">
        <v>8</v>
      </c>
      <c r="F7" s="11">
        <v>0.925</v>
      </c>
    </row>
    <row r="8" spans="1:6" ht="12">
      <c r="A8" s="7" t="s">
        <v>9</v>
      </c>
      <c r="B8" s="7"/>
      <c r="C8" s="8">
        <v>170</v>
      </c>
      <c r="D8" s="7"/>
      <c r="E8" t="s">
        <v>10</v>
      </c>
      <c r="F8" s="11"/>
    </row>
    <row r="9" spans="1:6" ht="12">
      <c r="A9" s="7" t="s">
        <v>11</v>
      </c>
      <c r="B9" s="7"/>
      <c r="C9" s="8">
        <v>60</v>
      </c>
      <c r="D9" s="7"/>
      <c r="E9" t="s">
        <v>12</v>
      </c>
      <c r="F9" s="11"/>
    </row>
    <row r="10" spans="1:6" ht="12">
      <c r="A10" s="7" t="s">
        <v>13</v>
      </c>
      <c r="B10" s="7"/>
      <c r="C10" s="8">
        <v>17</v>
      </c>
      <c r="D10" s="7"/>
      <c r="E10" s="10" t="s">
        <v>14</v>
      </c>
      <c r="F10" s="11">
        <v>2.833</v>
      </c>
    </row>
    <row r="11" spans="1:6" ht="12">
      <c r="A11" s="7" t="s">
        <v>15</v>
      </c>
      <c r="B11" s="7"/>
      <c r="C11" s="12">
        <f>PI()*((C10/39.3700787)+((C8/1000)*(C9/100)*2))</f>
        <v>1.9974246105360611</v>
      </c>
      <c r="E11" s="13" t="s">
        <v>16</v>
      </c>
      <c r="F11" s="12">
        <f>PRODUCT(F6:F10)</f>
        <v>4.677637125</v>
      </c>
    </row>
    <row r="13" spans="5:7" ht="12">
      <c r="E13" s="7"/>
      <c r="G13" s="14"/>
    </row>
    <row r="14" spans="1:6" ht="12">
      <c r="A14" s="15" t="s">
        <v>17</v>
      </c>
      <c r="B14" s="15"/>
      <c r="D14" s="16" t="s">
        <v>18</v>
      </c>
      <c r="E14" s="16"/>
      <c r="F14" s="16"/>
    </row>
    <row r="15" spans="1:6" s="4" customFormat="1" ht="12">
      <c r="A15" s="17" t="s">
        <v>19</v>
      </c>
      <c r="B15" s="17" t="s">
        <v>5</v>
      </c>
      <c r="C15" s="18" t="s">
        <v>20</v>
      </c>
      <c r="D15" s="17" t="s">
        <v>21</v>
      </c>
      <c r="E15" s="17" t="s">
        <v>22</v>
      </c>
      <c r="F15" s="17" t="s">
        <v>23</v>
      </c>
    </row>
    <row r="16" spans="1:6" ht="12">
      <c r="A16" s="19">
        <v>1</v>
      </c>
      <c r="B16" s="11">
        <v>2.571</v>
      </c>
      <c r="C16" s="20">
        <f>IF(B16&gt;0,B16*$F$11,"")</f>
        <v>12.026205048375003</v>
      </c>
      <c r="D16" s="12">
        <f>IF(B16&gt;0,$C$5/C16,"")</f>
        <v>698.474703051485</v>
      </c>
      <c r="E16" s="12">
        <f>IF(B16&gt;0,((D16*60)*$C$11)/1000,"")</f>
        <v>83.70903370271421</v>
      </c>
      <c r="F16" s="12">
        <f>IF(B16&gt;0,E16*0.621371192,"")</f>
        <v>52.0143820530237</v>
      </c>
    </row>
    <row r="17" spans="1:6" ht="12">
      <c r="A17" s="19">
        <v>2</v>
      </c>
      <c r="B17" s="11">
        <v>1.722</v>
      </c>
      <c r="C17" s="20">
        <f>IF(B17&gt;0,B17*$F$11,"")</f>
        <v>8.05489112925</v>
      </c>
      <c r="D17" s="12">
        <f>IF(B17&gt;0,$C$5/C17,"")</f>
        <v>1042.8446350437678</v>
      </c>
      <c r="E17" s="12">
        <f>IF(B17&gt;0,((D17*60)*$C$11)/1000,"")</f>
        <v>124.98021234011512</v>
      </c>
      <c r="F17" s="12">
        <f>IF(B17&gt;0,E17*0.621371192,"")</f>
        <v>77.65910351819043</v>
      </c>
    </row>
    <row r="18" spans="1:6" ht="12">
      <c r="A18" s="19">
        <v>3</v>
      </c>
      <c r="B18" s="11">
        <v>1.285</v>
      </c>
      <c r="C18" s="20">
        <f>IF(B18&gt;0,B18*$F$11,"")</f>
        <v>6.010763705625</v>
      </c>
      <c r="D18" s="12">
        <f>IF(B18&gt;0,$C$5/C18,"")</f>
        <v>1397.4929661831661</v>
      </c>
      <c r="E18" s="12">
        <f>IF(B18&gt;0,((D18*60)*$C$11)/1000,"")</f>
        <v>167.4832106223177</v>
      </c>
      <c r="F18" s="12">
        <f>IF(B18&gt;0,E18*0.621371192,"")</f>
        <v>104.06924222437661</v>
      </c>
    </row>
    <row r="19" spans="1:6" ht="12">
      <c r="A19" s="19">
        <v>4</v>
      </c>
      <c r="B19" s="11">
        <v>1.041</v>
      </c>
      <c r="C19" s="20">
        <f>IF(B19&gt;0,B19*$F$11,"")</f>
        <v>4.869420247125</v>
      </c>
      <c r="D19" s="12">
        <f>IF(B19&gt;0,$C$5/C19,"")</f>
        <v>1725.0513559513624</v>
      </c>
      <c r="E19" s="12">
        <f>IF(B19&gt;0,((D19*60)*$C$11)/1000,"")</f>
        <v>206.73960196895123</v>
      </c>
      <c r="F19" s="12">
        <f>IF(B19&gt;0,E19*0.621371192,"")</f>
        <v>128.46203290905277</v>
      </c>
    </row>
    <row r="20" spans="1:6" ht="12">
      <c r="A20" s="19">
        <v>5</v>
      </c>
      <c r="B20" s="11">
        <v>0.862</v>
      </c>
      <c r="C20" s="20">
        <f>IF(B20&gt;0,B20*$F$11,"")</f>
        <v>4.03212320175</v>
      </c>
      <c r="D20" s="12">
        <f>IF(B20&gt;0,$C$5/C20,"")</f>
        <v>2083.2696769667846</v>
      </c>
      <c r="E20" s="12">
        <f>IF(B20&gt;0,((D20*60)*$C$11)/1000,"")</f>
        <v>249.67044738941794</v>
      </c>
      <c r="F20" s="12">
        <f>IF(B20&gt;0,E20*0.621371192,"")</f>
        <v>155.1380235015359</v>
      </c>
    </row>
    <row r="21" spans="1:6" ht="12">
      <c r="A21" s="19">
        <v>6</v>
      </c>
      <c r="B21" s="11"/>
      <c r="C21" s="20">
        <f>IF(B21&gt;0,B21*$F$11,"")</f>
      </c>
      <c r="D21" s="12">
        <f>IF(B21&gt;0,$C$5/C21,"")</f>
      </c>
      <c r="E21" s="12">
        <f>IF(B21&gt;0,((D21*60)*$C$11)/1000,"")</f>
      </c>
      <c r="F21" s="12">
        <f>IF(B21&gt;0,E21*0.621371192,"")</f>
      </c>
    </row>
    <row r="22" spans="2:3" ht="12">
      <c r="B22" s="21" t="s">
        <v>24</v>
      </c>
      <c r="C22" s="20">
        <f>MIN(C16:C21)</f>
        <v>4.03212320175</v>
      </c>
    </row>
    <row r="25" spans="2:5" ht="12">
      <c r="B25" s="15" t="s">
        <v>25</v>
      </c>
      <c r="C25" s="15"/>
      <c r="D25" s="15"/>
      <c r="E25" s="15"/>
    </row>
    <row r="26" spans="2:5" ht="12">
      <c r="B26" s="18" t="s">
        <v>26</v>
      </c>
      <c r="C26" s="18" t="s">
        <v>21</v>
      </c>
      <c r="D26" s="18" t="s">
        <v>27</v>
      </c>
      <c r="E26" s="18" t="s">
        <v>21</v>
      </c>
    </row>
    <row r="27" spans="2:5" ht="12">
      <c r="B27" s="22">
        <v>20</v>
      </c>
      <c r="C27" s="23">
        <f>(B27*1000/60)/$C$11*$C$22</f>
        <v>672.8870066787108</v>
      </c>
      <c r="D27" s="22">
        <v>10</v>
      </c>
      <c r="E27" s="23">
        <f>(D27*1000/60)/$C$11*$C$22/0.621371192</f>
        <v>541.4533336449807</v>
      </c>
    </row>
    <row r="28" spans="2:5" ht="12">
      <c r="B28" s="22">
        <v>40</v>
      </c>
      <c r="C28" s="23">
        <f>(B28*1000/60)/$C$11*$C$22</f>
        <v>1345.7740133574216</v>
      </c>
      <c r="D28" s="22">
        <v>20</v>
      </c>
      <c r="E28" s="23">
        <f>(D28*1000/60)/$C$11*$C$22/0.621371192</f>
        <v>1082.9066672899614</v>
      </c>
    </row>
    <row r="29" spans="2:5" ht="12">
      <c r="B29" s="22">
        <v>60</v>
      </c>
      <c r="C29" s="23">
        <f>(B29*1000/60)/$C$11*$C$22</f>
        <v>2018.6610200361326</v>
      </c>
      <c r="D29" s="22">
        <v>30</v>
      </c>
      <c r="E29" s="23">
        <f>(D29*1000/60)/$C$11*$C$22/0.621371192</f>
        <v>1624.3600009349425</v>
      </c>
    </row>
    <row r="30" spans="2:5" ht="12">
      <c r="B30" s="22">
        <v>80</v>
      </c>
      <c r="C30" s="23">
        <f>(B30*1000/60)/$C$11*$C$22</f>
        <v>2691.548026714843</v>
      </c>
      <c r="D30" s="22">
        <v>40</v>
      </c>
      <c r="E30" s="23">
        <f>(D30*1000/60)/$C$11*$C$22/0.621371192</f>
        <v>2165.813334579923</v>
      </c>
    </row>
    <row r="31" spans="2:5" ht="12">
      <c r="B31" s="22">
        <v>100</v>
      </c>
      <c r="C31" s="23">
        <f>(B31*1000/60)/$C$11*$C$22</f>
        <v>3364.4350333935545</v>
      </c>
      <c r="D31" s="22">
        <v>50</v>
      </c>
      <c r="E31" s="23">
        <f>(D31*1000/60)/$C$11*$C$22/0.621371192</f>
        <v>2707.266668224904</v>
      </c>
    </row>
    <row r="32" spans="2:5" ht="12">
      <c r="B32" s="22">
        <v>120</v>
      </c>
      <c r="C32" s="23">
        <f>(B32*1000/60)/$C$11*$C$22</f>
        <v>4037.3220400722653</v>
      </c>
      <c r="D32" s="22">
        <v>60</v>
      </c>
      <c r="E32" s="23">
        <f>(D32*1000/60)/$C$11*$C$22/0.621371192</f>
        <v>3248.720001869885</v>
      </c>
    </row>
    <row r="33" spans="2:5" ht="12">
      <c r="B33" s="22">
        <v>140</v>
      </c>
      <c r="C33" s="23">
        <f>(B33*1000/60)/$C$11*$C$22</f>
        <v>4710.209046750977</v>
      </c>
      <c r="D33" s="22">
        <v>70</v>
      </c>
      <c r="E33" s="23">
        <f>(D33*1000/60)/$C$11*$C$22/0.621371192</f>
        <v>3790.1733355148663</v>
      </c>
    </row>
    <row r="34" spans="2:5" ht="12">
      <c r="B34" s="22">
        <v>160</v>
      </c>
      <c r="C34" s="23">
        <f>(B34*1000/60)/$C$11*$C$22</f>
        <v>5383.096053429686</v>
      </c>
      <c r="D34" s="22">
        <v>80</v>
      </c>
      <c r="E34" s="23">
        <f>(D34*1000/60)/$C$11*$C$22/0.621371192</f>
        <v>4331.626669159846</v>
      </c>
    </row>
    <row r="35" spans="2:5" ht="12">
      <c r="B35" s="22">
        <v>180</v>
      </c>
      <c r="C35" s="23">
        <f>(B35*1000/60)/$C$11*$C$22</f>
        <v>6055.983060108398</v>
      </c>
      <c r="D35" s="22">
        <v>90</v>
      </c>
      <c r="E35" s="23">
        <f>(D35*1000/60)/$C$11*$C$22/0.621371192</f>
        <v>4873.080002804827</v>
      </c>
    </row>
    <row r="36" spans="2:5" ht="12">
      <c r="B36" s="22">
        <v>200</v>
      </c>
      <c r="C36" s="23">
        <f>(B36*1000/60)/$C$11*$C$22</f>
        <v>6728.870066787109</v>
      </c>
      <c r="D36" s="22">
        <v>100</v>
      </c>
      <c r="E36" s="23">
        <f>(D36*1000/60)/$C$11*$C$22/0.621371192</f>
        <v>5414.533336449808</v>
      </c>
    </row>
    <row r="37" spans="2:5" ht="12">
      <c r="B37" s="22">
        <v>220</v>
      </c>
      <c r="C37" s="23">
        <f>(B37*1000/60)/$C$11*$C$22</f>
        <v>7401.757073465819</v>
      </c>
      <c r="D37" s="22">
        <v>110</v>
      </c>
      <c r="E37" s="23">
        <f>(D37*1000/60)/$C$11*$C$22/0.621371192</f>
        <v>5955.986670094789</v>
      </c>
    </row>
    <row r="38" spans="2:5" ht="12">
      <c r="B38" s="22">
        <v>240</v>
      </c>
      <c r="C38" s="23">
        <f>(B38*1000/60)/$C$11*$C$22</f>
        <v>8074.644080144531</v>
      </c>
      <c r="D38" s="22">
        <v>120</v>
      </c>
      <c r="E38" s="23">
        <f>(D38*1000/60)/$C$11*$C$22/0.621371192</f>
        <v>6497.44000373977</v>
      </c>
    </row>
    <row r="39" spans="2:5" ht="12">
      <c r="B39" s="22">
        <v>260</v>
      </c>
      <c r="C39" s="23">
        <f>(B39*1000/60)/$C$11*$C$22</f>
        <v>8747.531086823241</v>
      </c>
      <c r="D39" s="22">
        <v>130</v>
      </c>
      <c r="E39" s="23">
        <f>(D39*1000/60)/$C$11*$C$22/0.621371192</f>
        <v>7038.89333738475</v>
      </c>
    </row>
    <row r="40" spans="2:5" ht="12">
      <c r="B40" s="22">
        <v>280</v>
      </c>
      <c r="C40" s="23">
        <f>(B40*1000/60)/$C$11*$C$22</f>
        <v>9420.418093501954</v>
      </c>
      <c r="D40" s="22">
        <v>140</v>
      </c>
      <c r="E40" s="23">
        <f>(D40*1000/60)/$C$11*$C$22/0.621371192</f>
        <v>7580.3466710297325</v>
      </c>
    </row>
    <row r="41" spans="2:5" ht="12">
      <c r="B41" s="22">
        <v>300</v>
      </c>
      <c r="C41" s="23">
        <f>(B41*1000/60)/$C$11*$C$22</f>
        <v>10093.305100180663</v>
      </c>
      <c r="D41" s="22">
        <v>150</v>
      </c>
      <c r="E41" s="23">
        <f>(D41*1000/60)/$C$11*$C$22/0.621371192</f>
        <v>8121.800004674712</v>
      </c>
    </row>
    <row r="42" spans="2:5" ht="12">
      <c r="B42" s="22"/>
      <c r="C42" s="23"/>
      <c r="D42" s="22"/>
      <c r="E42" s="23"/>
    </row>
    <row r="44" spans="1:6" ht="12" customHeight="1">
      <c r="A44" s="24" t="s">
        <v>28</v>
      </c>
      <c r="B44" s="24"/>
      <c r="C44" s="24"/>
      <c r="D44" s="24"/>
      <c r="E44" s="24"/>
      <c r="F44" s="24"/>
    </row>
    <row r="45" spans="1:6" ht="12">
      <c r="A45" s="24"/>
      <c r="B45" s="24"/>
      <c r="C45" s="24"/>
      <c r="D45" s="24"/>
      <c r="E45" s="24"/>
      <c r="F45" s="24"/>
    </row>
    <row r="47" spans="1:6" ht="12">
      <c r="A47" s="25" t="s">
        <v>29</v>
      </c>
      <c r="B47" s="25"/>
      <c r="C47" s="25"/>
      <c r="D47" s="25"/>
      <c r="E47" s="25"/>
      <c r="F47" s="25"/>
    </row>
  </sheetData>
  <mergeCells count="14">
    <mergeCell ref="A1:F1"/>
    <mergeCell ref="A4:C4"/>
    <mergeCell ref="E4:F4"/>
    <mergeCell ref="A5:B5"/>
    <mergeCell ref="A7:C7"/>
    <mergeCell ref="A8:B8"/>
    <mergeCell ref="A9:B9"/>
    <mergeCell ref="A10:B10"/>
    <mergeCell ref="A11:B11"/>
    <mergeCell ref="A14:B14"/>
    <mergeCell ref="D14:F14"/>
    <mergeCell ref="B25:E25"/>
    <mergeCell ref="A44:F45"/>
    <mergeCell ref="A47:F47"/>
  </mergeCells>
  <printOptions/>
  <pageMargins left="0.7875" right="0.7875" top="0.5" bottom="0.5" header="0.5118055555555555" footer="0.5118055555555555"/>
  <pageSetup cellComments="atEnd" firstPageNumber="1" useFirstPageNumber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28125" style="0" customWidth="1"/>
  </cols>
  <sheetData/>
  <printOptions/>
  <pageMargins left="0.7875" right="0.7875" top="0.7875" bottom="0.7875" header="0.5" footer="0.5"/>
  <pageSetup cellComments="atEnd"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28125" style="0" customWidth="1"/>
  </cols>
  <sheetData/>
  <printOptions/>
  <pageMargins left="0.7875" right="0.7875" top="0.7875" bottom="0.7875" header="0.5" footer="0.5"/>
  <pageSetup cellComments="atEnd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 Feit</cp:lastModifiedBy>
  <cp:lastPrinted>1601-01-01T04:00:00Z</cp:lastPrinted>
  <dcterms:created xsi:type="dcterms:W3CDTF">2004-06-25T21:13:21Z</dcterms:created>
  <dcterms:modified xsi:type="dcterms:W3CDTF">2013-07-20T12:04:52Z</dcterms:modified>
  <cp:category/>
  <cp:version/>
  <cp:contentType/>
  <cp:contentStatus/>
  <cp:revision>15</cp:revision>
</cp:coreProperties>
</file>